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39" i="1" l="1"/>
  <c r="F120" i="1" s="1"/>
  <c r="G139" i="1"/>
  <c r="G120" i="1" s="1"/>
  <c r="H139" i="1"/>
  <c r="H120" i="1" s="1"/>
  <c r="I139" i="1"/>
  <c r="I120" i="1" s="1"/>
  <c r="J139" i="1"/>
  <c r="J120" i="1" s="1"/>
  <c r="K139" i="1"/>
  <c r="L139" i="1"/>
  <c r="F140" i="1"/>
  <c r="F121" i="1" s="1"/>
  <c r="G140" i="1"/>
  <c r="G121" i="1" s="1"/>
  <c r="H140" i="1"/>
  <c r="I140" i="1"/>
  <c r="I121" i="1" s="1"/>
  <c r="J140" i="1"/>
  <c r="J121" i="1" s="1"/>
  <c r="K140" i="1"/>
  <c r="K121" i="1" s="1"/>
  <c r="L140" i="1"/>
  <c r="L121" i="1" s="1"/>
  <c r="F141" i="1"/>
  <c r="G141" i="1"/>
  <c r="G122" i="1" s="1"/>
  <c r="H141" i="1"/>
  <c r="H122" i="1" s="1"/>
  <c r="I141" i="1"/>
  <c r="I122" i="1" s="1"/>
  <c r="J141" i="1"/>
  <c r="J122" i="1" s="1"/>
  <c r="K141" i="1"/>
  <c r="K122" i="1" s="1"/>
  <c r="L141" i="1"/>
  <c r="L122" i="1" s="1"/>
  <c r="F142" i="1"/>
  <c r="F123" i="1" s="1"/>
  <c r="G142" i="1"/>
  <c r="H142" i="1"/>
  <c r="H123" i="1" s="1"/>
  <c r="I142" i="1"/>
  <c r="I123" i="1" s="1"/>
  <c r="J142" i="1"/>
  <c r="K142" i="1"/>
  <c r="K123" i="1" s="1"/>
  <c r="L142" i="1"/>
  <c r="F143" i="1"/>
  <c r="F124" i="1" s="1"/>
  <c r="G143" i="1"/>
  <c r="G124" i="1" s="1"/>
  <c r="H143" i="1"/>
  <c r="I143" i="1"/>
  <c r="I124" i="1" s="1"/>
  <c r="J143" i="1"/>
  <c r="J124" i="1" s="1"/>
  <c r="K143" i="1"/>
  <c r="K124" i="1" s="1"/>
  <c r="L143" i="1"/>
  <c r="L124" i="1" s="1"/>
  <c r="F144" i="1"/>
  <c r="F125" i="1" s="1"/>
  <c r="G144" i="1"/>
  <c r="G125" i="1" s="1"/>
  <c r="H144" i="1"/>
  <c r="I144" i="1"/>
  <c r="J144" i="1"/>
  <c r="J125" i="1" s="1"/>
  <c r="K144" i="1"/>
  <c r="K125" i="1" s="1"/>
  <c r="L144" i="1"/>
  <c r="L125" i="1" s="1"/>
  <c r="L123" i="1"/>
  <c r="K120" i="1"/>
  <c r="L120" i="1"/>
  <c r="H121" i="1"/>
  <c r="F122" i="1"/>
  <c r="G123" i="1"/>
  <c r="J123" i="1"/>
  <c r="H124" i="1"/>
  <c r="H125" i="1"/>
  <c r="I125" i="1"/>
  <c r="F82" i="1"/>
  <c r="G82" i="1"/>
  <c r="H82" i="1"/>
  <c r="I82" i="1"/>
  <c r="J82" i="1"/>
  <c r="K82" i="1"/>
  <c r="L82" i="1"/>
  <c r="F83" i="1"/>
  <c r="G83" i="1"/>
  <c r="H83" i="1"/>
  <c r="I83" i="1"/>
  <c r="J83" i="1"/>
  <c r="K83" i="1"/>
  <c r="L83" i="1"/>
  <c r="F84" i="1"/>
  <c r="G84" i="1"/>
  <c r="H84" i="1"/>
  <c r="I84" i="1"/>
  <c r="J84" i="1"/>
  <c r="K84" i="1"/>
  <c r="L84" i="1"/>
  <c r="F85" i="1"/>
  <c r="G85" i="1"/>
  <c r="H85" i="1"/>
  <c r="I85" i="1"/>
  <c r="J85" i="1"/>
  <c r="K85" i="1"/>
  <c r="L85" i="1"/>
  <c r="F86" i="1"/>
  <c r="G86" i="1"/>
  <c r="H86" i="1"/>
  <c r="I86" i="1"/>
  <c r="J86" i="1"/>
  <c r="K86" i="1"/>
  <c r="L86" i="1"/>
  <c r="F87" i="1"/>
  <c r="G87" i="1"/>
  <c r="H87" i="1"/>
  <c r="I87" i="1"/>
  <c r="J87" i="1"/>
  <c r="K87" i="1"/>
  <c r="L87" i="1"/>
  <c r="F63" i="1" l="1"/>
  <c r="G63" i="1"/>
  <c r="H63" i="1"/>
  <c r="I63" i="1"/>
  <c r="J63" i="1"/>
  <c r="K63" i="1"/>
  <c r="L63" i="1"/>
  <c r="F64" i="1"/>
  <c r="G64" i="1"/>
  <c r="H64" i="1"/>
  <c r="I64" i="1"/>
  <c r="J64" i="1"/>
  <c r="K64" i="1"/>
  <c r="L64" i="1"/>
  <c r="F65" i="1"/>
  <c r="G65" i="1"/>
  <c r="H65" i="1"/>
  <c r="I65" i="1"/>
  <c r="J65" i="1"/>
  <c r="K65" i="1"/>
  <c r="L65" i="1"/>
  <c r="F66" i="1"/>
  <c r="G66" i="1"/>
  <c r="H66" i="1"/>
  <c r="I66" i="1"/>
  <c r="J66" i="1"/>
  <c r="K66" i="1"/>
  <c r="L66" i="1"/>
  <c r="F3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H196" i="1"/>
  <c r="G196" i="1"/>
  <c r="F196" i="1"/>
  <c r="I196" i="1"/>
</calcChain>
</file>

<file path=xl/sharedStrings.xml><?xml version="1.0" encoding="utf-8"?>
<sst xmlns="http://schemas.openxmlformats.org/spreadsheetml/2006/main" count="265" uniqueCount="92">
  <si>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</si>
  <si>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</si>
  <si>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</si>
  <si>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</si>
  <si>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</si>
  <si>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</si>
  <si>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</si>
  <si>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</si>
  <si>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</si>
  <si>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</si>
  <si>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</si>
  <si>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</si>
  <si>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</si>
  <si>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</si>
  <si>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</si>
  <si>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</si>
  <si>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</si>
  <si>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</si>
  <si>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</si>
  <si>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</si>
  <si>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</si>
  <si>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</si>
  <si>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</si>
  <si>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</si>
  <si>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</si>
  <si>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</si>
  <si>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</si>
  <si>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</si>
  <si>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</si>
  <si>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</si>
  <si>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</si>
  <si>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</si>
  <si>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</si>
  <si>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</si>
  <si>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</si>
  <si>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</si>
  <si>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</si>
  <si>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</si>
  <si>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</si>
  <si>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</si>
  <si>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твердых сортов в нарезке</t>
  </si>
  <si>
    <t>54-1з-2020</t>
  </si>
  <si>
    <t>54-хн-2020</t>
  </si>
  <si>
    <t>хлеб пшеничный</t>
  </si>
  <si>
    <t>93.8</t>
  </si>
  <si>
    <t>пром</t>
  </si>
  <si>
    <t>каша жидкая молочная пшеничная</t>
  </si>
  <si>
    <t>54-23к-2020</t>
  </si>
  <si>
    <t>54-3з-2020.54-26ь-2020</t>
  </si>
  <si>
    <t>сок персиковый</t>
  </si>
  <si>
    <t>сок</t>
  </si>
  <si>
    <t>йогурт</t>
  </si>
  <si>
    <t>йогурт Услада 2,5%</t>
  </si>
  <si>
    <t>суп гороховый</t>
  </si>
  <si>
    <t>какао с молоком</t>
  </si>
  <si>
    <t>54-8с-2020</t>
  </si>
  <si>
    <t>54-21гн-2020</t>
  </si>
  <si>
    <t>банан</t>
  </si>
  <si>
    <t>каша перловая рассыпчатая</t>
  </si>
  <si>
    <t>чай с сахаром</t>
  </si>
  <si>
    <t>огурец в нарезке</t>
  </si>
  <si>
    <t>рис отварной</t>
  </si>
  <si>
    <t>54-22хн-2020</t>
  </si>
  <si>
    <t xml:space="preserve">борщ с капустой и картофелем со сметаной </t>
  </si>
  <si>
    <t>сыр</t>
  </si>
  <si>
    <t xml:space="preserve">йогурт </t>
  </si>
  <si>
    <t>каша гречневая рассыпчатая</t>
  </si>
  <si>
    <t>котлета из говядины с красным соусом</t>
  </si>
  <si>
    <t>картофельное пюре</t>
  </si>
  <si>
    <t>салат из свеклы отварной</t>
  </si>
  <si>
    <t>54-12м-2020</t>
  </si>
  <si>
    <t xml:space="preserve">сок </t>
  </si>
  <si>
    <t>54-1г-2020</t>
  </si>
  <si>
    <t>курица отварная</t>
  </si>
  <si>
    <t>54-21м-2020</t>
  </si>
  <si>
    <t>яблоко</t>
  </si>
  <si>
    <t>54-2с-2020</t>
  </si>
  <si>
    <t>54-1хн-2020</t>
  </si>
  <si>
    <t>54-13</t>
  </si>
  <si>
    <t>Архипова С.В.</t>
  </si>
  <si>
    <t>МБОУ "Белогривская СОШ"</t>
  </si>
  <si>
    <t>компот из смеси сухофруктов с вит. "С"</t>
  </si>
  <si>
    <t>запеканка картофельная с говядиной, помидор в нарезке</t>
  </si>
  <si>
    <t>рыба тушеная с овощами в томате (минтай)</t>
  </si>
  <si>
    <t>кисель с вит. "С"</t>
  </si>
  <si>
    <t>тефтели из говядины с рисом, соус красный основной</t>
  </si>
  <si>
    <t>гуляш из говядины</t>
  </si>
  <si>
    <t>кофейный напиток с молоком</t>
  </si>
  <si>
    <t>сок фруктовый персиковый</t>
  </si>
  <si>
    <t>сыр твердых сортов в нарезке, масло сливочное порциями</t>
  </si>
  <si>
    <t>плов с курицей</t>
  </si>
  <si>
    <t>макароны отварные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</si>
</sst>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m2023-sm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F63">
            <v>200</v>
          </cell>
          <cell r="G63">
            <v>5.9</v>
          </cell>
          <cell r="H63">
            <v>7</v>
          </cell>
          <cell r="I63">
            <v>40.700000000000003</v>
          </cell>
          <cell r="J63">
            <v>249.5</v>
          </cell>
          <cell r="K63" t="str">
            <v>54-5г-2020</v>
          </cell>
          <cell r="L63">
            <v>24.5</v>
          </cell>
        </row>
        <row r="64">
          <cell r="F64">
            <v>80</v>
          </cell>
          <cell r="G64">
            <v>11.6</v>
          </cell>
          <cell r="H64">
            <v>11.7</v>
          </cell>
          <cell r="I64">
            <v>6.5</v>
          </cell>
          <cell r="J64">
            <v>177.5</v>
          </cell>
          <cell r="K64" t="str">
            <v>54-16м</v>
          </cell>
          <cell r="L64">
            <v>46.8</v>
          </cell>
        </row>
        <row r="65">
          <cell r="F65">
            <v>200</v>
          </cell>
          <cell r="G65">
            <v>0.2</v>
          </cell>
          <cell r="H65">
            <v>0</v>
          </cell>
          <cell r="I65">
            <v>6.4</v>
          </cell>
          <cell r="J65">
            <v>81</v>
          </cell>
          <cell r="K65" t="str">
            <v>54-2гм-2020</v>
          </cell>
          <cell r="L65">
            <v>4</v>
          </cell>
        </row>
        <row r="66">
          <cell r="F66">
            <v>40</v>
          </cell>
          <cell r="G66">
            <v>3</v>
          </cell>
          <cell r="H66">
            <v>4</v>
          </cell>
          <cell r="I66">
            <v>19.7</v>
          </cell>
          <cell r="J66">
            <v>93.8</v>
          </cell>
          <cell r="K66" t="str">
            <v>пром</v>
          </cell>
          <cell r="L66">
            <v>3</v>
          </cell>
        </row>
        <row r="68">
          <cell r="F68">
            <v>60</v>
          </cell>
          <cell r="G68">
            <v>0.5</v>
          </cell>
          <cell r="H68">
            <v>0.1</v>
          </cell>
          <cell r="I68">
            <v>1.5</v>
          </cell>
          <cell r="J68">
            <v>8.5</v>
          </cell>
          <cell r="K68" t="str">
            <v>54-23-2020</v>
          </cell>
          <cell r="L68">
            <v>11.7</v>
          </cell>
        </row>
        <row r="120">
          <cell r="F120">
            <v>200</v>
          </cell>
          <cell r="G120">
            <v>11</v>
          </cell>
          <cell r="H120">
            <v>8.5</v>
          </cell>
          <cell r="I120">
            <v>47.9</v>
          </cell>
          <cell r="J120">
            <v>311.60000000000002</v>
          </cell>
          <cell r="K120" t="str">
            <v>54-4г-2020</v>
          </cell>
          <cell r="L120">
            <v>24.43</v>
          </cell>
        </row>
        <row r="121">
          <cell r="F121">
            <v>150</v>
          </cell>
          <cell r="G121">
            <v>19.8</v>
          </cell>
          <cell r="H121">
            <v>18.600000000000001</v>
          </cell>
          <cell r="I121">
            <v>20.9</v>
          </cell>
          <cell r="J121">
            <v>330.5</v>
          </cell>
          <cell r="K121" t="str">
            <v>54-4м-2020</v>
          </cell>
          <cell r="L121">
            <v>43.57</v>
          </cell>
        </row>
        <row r="122">
          <cell r="F122">
            <v>200</v>
          </cell>
          <cell r="G122">
            <v>0.2</v>
          </cell>
          <cell r="H122">
            <v>0</v>
          </cell>
          <cell r="I122">
            <v>6.4</v>
          </cell>
          <cell r="J122">
            <v>81</v>
          </cell>
          <cell r="K122" t="str">
            <v>54-2гн-2020</v>
          </cell>
          <cell r="L122">
            <v>4</v>
          </cell>
        </row>
        <row r="123">
          <cell r="F123">
            <v>40</v>
          </cell>
          <cell r="G123">
            <v>3</v>
          </cell>
          <cell r="H123">
            <v>0.3</v>
          </cell>
          <cell r="I123">
            <v>20</v>
          </cell>
          <cell r="J123">
            <v>93.8</v>
          </cell>
          <cell r="K123" t="str">
            <v>пром</v>
          </cell>
          <cell r="L123">
            <v>3</v>
          </cell>
        </row>
        <row r="125">
          <cell r="F125">
            <v>60</v>
          </cell>
          <cell r="G125">
            <v>0.5</v>
          </cell>
          <cell r="H125">
            <v>0.1</v>
          </cell>
          <cell r="I125">
            <v>1.5</v>
          </cell>
          <cell r="J125">
            <v>8.5</v>
          </cell>
          <cell r="K125" t="str">
            <v>54-2з-2020</v>
          </cell>
          <cell r="L125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N202" sqref="N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80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1" t="s">
        <v>79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30</v>
      </c>
      <c r="G6" s="40">
        <v>7</v>
      </c>
      <c r="H6" s="40">
        <v>9</v>
      </c>
      <c r="I6" s="40">
        <v>0</v>
      </c>
      <c r="J6" s="40">
        <v>108</v>
      </c>
      <c r="K6" s="41" t="s">
        <v>41</v>
      </c>
      <c r="L6" s="40">
        <v>36</v>
      </c>
    </row>
    <row r="7" spans="1:12" ht="25.5" x14ac:dyDescent="0.25">
      <c r="A7" s="23"/>
      <c r="B7" s="15"/>
      <c r="C7" s="11"/>
      <c r="D7" s="6"/>
      <c r="E7" s="42" t="s">
        <v>46</v>
      </c>
      <c r="F7" s="43">
        <v>250</v>
      </c>
      <c r="G7" s="43">
        <v>9</v>
      </c>
      <c r="H7" s="51">
        <v>7.3</v>
      </c>
      <c r="I7" s="43">
        <v>40.1</v>
      </c>
      <c r="J7" s="43">
        <v>260.3</v>
      </c>
      <c r="K7" s="44" t="s">
        <v>47</v>
      </c>
      <c r="L7" s="43">
        <v>35</v>
      </c>
    </row>
    <row r="8" spans="1:12" ht="25.5" x14ac:dyDescent="0.2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0.5</v>
      </c>
      <c r="H8" s="43">
        <v>0</v>
      </c>
      <c r="I8" s="43">
        <v>20</v>
      </c>
      <c r="J8" s="43">
        <v>81</v>
      </c>
      <c r="K8" s="44" t="s">
        <v>42</v>
      </c>
      <c r="L8" s="43">
        <v>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4</v>
      </c>
      <c r="I9" s="43">
        <v>20</v>
      </c>
      <c r="J9" s="43">
        <v>93.8</v>
      </c>
      <c r="K9" s="44" t="s">
        <v>45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19.5</v>
      </c>
      <c r="H13" s="19">
        <f t="shared" si="0"/>
        <v>20.3</v>
      </c>
      <c r="I13" s="19">
        <f t="shared" si="0"/>
        <v>80.099999999999994</v>
      </c>
      <c r="J13" s="19">
        <f t="shared" si="0"/>
        <v>543.1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4">G13+G23</f>
        <v>19.5</v>
      </c>
      <c r="H24" s="32">
        <f t="shared" si="4"/>
        <v>20.3</v>
      </c>
      <c r="I24" s="32">
        <f t="shared" si="4"/>
        <v>80.099999999999994</v>
      </c>
      <c r="J24" s="32">
        <f t="shared" si="4"/>
        <v>543.1</v>
      </c>
      <c r="K24" s="32"/>
      <c r="L24" s="32">
        <f t="shared" ref="L24" si="5">L13+L23</f>
        <v>90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260</v>
      </c>
      <c r="G25" s="52">
        <v>23.6</v>
      </c>
      <c r="H25" s="52">
        <v>23.2</v>
      </c>
      <c r="I25" s="52">
        <v>26.5</v>
      </c>
      <c r="J25" s="40">
        <v>408.6</v>
      </c>
      <c r="K25" s="41" t="s">
        <v>48</v>
      </c>
      <c r="L25" s="40">
        <v>35.36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4</v>
      </c>
      <c r="I28" s="43">
        <v>20</v>
      </c>
      <c r="J28" s="43" t="s">
        <v>44</v>
      </c>
      <c r="K28" s="44" t="s">
        <v>45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50</v>
      </c>
      <c r="E30" s="42" t="s">
        <v>88</v>
      </c>
      <c r="F30" s="43">
        <v>200</v>
      </c>
      <c r="G30" s="43">
        <v>0.6</v>
      </c>
      <c r="H30" s="43">
        <v>0</v>
      </c>
      <c r="I30" s="43">
        <v>33</v>
      </c>
      <c r="J30" s="43">
        <v>134.4</v>
      </c>
      <c r="K30" s="44" t="s">
        <v>45</v>
      </c>
      <c r="L30" s="43">
        <v>20.64</v>
      </c>
    </row>
    <row r="31" spans="1:12" ht="15" x14ac:dyDescent="0.25">
      <c r="A31" s="14"/>
      <c r="B31" s="15"/>
      <c r="C31" s="11"/>
      <c r="D31" s="6" t="s">
        <v>51</v>
      </c>
      <c r="E31" s="42" t="s">
        <v>52</v>
      </c>
      <c r="F31" s="43">
        <v>95</v>
      </c>
      <c r="G31" s="43">
        <v>3.2</v>
      </c>
      <c r="H31" s="43">
        <v>2.4</v>
      </c>
      <c r="I31" s="43">
        <v>5.2</v>
      </c>
      <c r="J31" s="43">
        <v>55.2</v>
      </c>
      <c r="K31" s="44" t="s">
        <v>45</v>
      </c>
      <c r="L31" s="43">
        <v>31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30.400000000000002</v>
      </c>
      <c r="H32" s="19">
        <f t="shared" ref="H32" si="7">SUM(H25:H31)</f>
        <v>29.599999999999998</v>
      </c>
      <c r="I32" s="19">
        <f t="shared" ref="I32" si="8">SUM(I25:I31)</f>
        <v>84.7</v>
      </c>
      <c r="J32" s="19">
        <f t="shared" ref="J32:L32" si="9">SUM(J25:J31)</f>
        <v>598.20000000000005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595</v>
      </c>
      <c r="G43" s="32">
        <f t="shared" ref="G43" si="14">G32+G42</f>
        <v>30.400000000000002</v>
      </c>
      <c r="H43" s="32">
        <f t="shared" ref="H43" si="15">H32+H42</f>
        <v>29.599999999999998</v>
      </c>
      <c r="I43" s="32">
        <f t="shared" ref="I43" si="16">I32+I42</f>
        <v>84.7</v>
      </c>
      <c r="J43" s="32">
        <f t="shared" ref="J43:L43" si="17">J32+J42</f>
        <v>598.20000000000005</v>
      </c>
      <c r="K43" s="32"/>
      <c r="L43" s="32">
        <f t="shared" si="17"/>
        <v>90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8.4</v>
      </c>
      <c r="H44" s="40">
        <v>5.7</v>
      </c>
      <c r="I44" s="40">
        <v>20.3</v>
      </c>
      <c r="J44" s="40">
        <v>166.4</v>
      </c>
      <c r="K44" s="41" t="s">
        <v>55</v>
      </c>
      <c r="L44" s="40">
        <v>27.5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56</v>
      </c>
      <c r="L46" s="43">
        <v>20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4</v>
      </c>
      <c r="I47" s="43">
        <v>20</v>
      </c>
      <c r="J47" s="43">
        <v>93.8</v>
      </c>
      <c r="K47" s="44" t="s">
        <v>45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150</v>
      </c>
      <c r="G48" s="43">
        <v>2.2999999999999998</v>
      </c>
      <c r="H48" s="43">
        <v>0.8</v>
      </c>
      <c r="I48" s="43">
        <v>31.5</v>
      </c>
      <c r="J48" s="43">
        <v>141.80000000000001</v>
      </c>
      <c r="K48" s="44" t="s">
        <v>45</v>
      </c>
      <c r="L48" s="43">
        <v>39.5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18.400000000000002</v>
      </c>
      <c r="H51" s="19">
        <f t="shared" ref="H51" si="19">SUM(H44:H50)</f>
        <v>14</v>
      </c>
      <c r="I51" s="19">
        <f t="shared" ref="I51" si="20">SUM(I44:I50)</f>
        <v>84.3</v>
      </c>
      <c r="J51" s="19">
        <f t="shared" ref="J51:L51" si="21">SUM(J44:J50)</f>
        <v>502.40000000000003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640</v>
      </c>
      <c r="G62" s="32">
        <f t="shared" ref="G62" si="26">G51+G61</f>
        <v>18.400000000000002</v>
      </c>
      <c r="H62" s="32">
        <f t="shared" ref="H62" si="27">H51+H61</f>
        <v>14</v>
      </c>
      <c r="I62" s="32">
        <f t="shared" ref="I62" si="28">I51+I61</f>
        <v>84.3</v>
      </c>
      <c r="J62" s="32">
        <f t="shared" ref="J62:L62" si="29">J51+J61</f>
        <v>502.40000000000003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f t="shared" ref="F63:L66" si="30">F82</f>
        <v>200</v>
      </c>
      <c r="G63" s="40">
        <f t="shared" si="30"/>
        <v>5.9</v>
      </c>
      <c r="H63" s="40">
        <f t="shared" si="30"/>
        <v>7</v>
      </c>
      <c r="I63" s="40">
        <f t="shared" si="30"/>
        <v>40.700000000000003</v>
      </c>
      <c r="J63" s="40">
        <f t="shared" si="30"/>
        <v>249.5</v>
      </c>
      <c r="K63" s="41" t="str">
        <f t="shared" si="30"/>
        <v>54-5г-2020</v>
      </c>
      <c r="L63" s="40">
        <f t="shared" si="30"/>
        <v>24.5</v>
      </c>
    </row>
    <row r="64" spans="1:12" ht="15" x14ac:dyDescent="0.25">
      <c r="A64" s="23"/>
      <c r="B64" s="15"/>
      <c r="C64" s="11"/>
      <c r="D64" s="6"/>
      <c r="E64" s="42" t="s">
        <v>83</v>
      </c>
      <c r="F64" s="43">
        <f t="shared" si="30"/>
        <v>80</v>
      </c>
      <c r="G64" s="43">
        <f t="shared" si="30"/>
        <v>11.6</v>
      </c>
      <c r="H64" s="43">
        <f t="shared" si="30"/>
        <v>11.7</v>
      </c>
      <c r="I64" s="43">
        <f t="shared" si="30"/>
        <v>6.5</v>
      </c>
      <c r="J64" s="43">
        <f t="shared" si="30"/>
        <v>177.5</v>
      </c>
      <c r="K64" s="44" t="str">
        <f t="shared" si="30"/>
        <v>54-16м</v>
      </c>
      <c r="L64" s="43">
        <f t="shared" si="30"/>
        <v>46.8</v>
      </c>
    </row>
    <row r="65" spans="1:12" ht="25.5" x14ac:dyDescent="0.25">
      <c r="A65" s="23"/>
      <c r="B65" s="15"/>
      <c r="C65" s="11"/>
      <c r="D65" s="7" t="s">
        <v>22</v>
      </c>
      <c r="E65" s="42" t="s">
        <v>84</v>
      </c>
      <c r="F65" s="43">
        <f t="shared" si="30"/>
        <v>200</v>
      </c>
      <c r="G65" s="43">
        <f t="shared" si="30"/>
        <v>0.2</v>
      </c>
      <c r="H65" s="43">
        <f t="shared" si="30"/>
        <v>0</v>
      </c>
      <c r="I65" s="43">
        <f t="shared" si="30"/>
        <v>6.4</v>
      </c>
      <c r="J65" s="43">
        <f t="shared" si="30"/>
        <v>81</v>
      </c>
      <c r="K65" s="44" t="str">
        <f t="shared" si="30"/>
        <v>54-2гм-2020</v>
      </c>
      <c r="L65" s="43">
        <f t="shared" si="30"/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f t="shared" si="30"/>
        <v>40</v>
      </c>
      <c r="G66" s="43">
        <f t="shared" si="30"/>
        <v>3</v>
      </c>
      <c r="H66" s="43">
        <f t="shared" si="30"/>
        <v>4</v>
      </c>
      <c r="I66" s="43">
        <f t="shared" si="30"/>
        <v>19.7</v>
      </c>
      <c r="J66" s="43">
        <f t="shared" si="30"/>
        <v>93.8</v>
      </c>
      <c r="K66" s="44" t="str">
        <f t="shared" si="30"/>
        <v>пром</v>
      </c>
      <c r="L66" s="43">
        <f t="shared" si="30"/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1">SUM(G63:G69)</f>
        <v>20.7</v>
      </c>
      <c r="H70" s="19">
        <f t="shared" ref="H70" si="32">SUM(H63:H69)</f>
        <v>22.7</v>
      </c>
      <c r="I70" s="19">
        <f t="shared" ref="I70" si="33">SUM(I63:I69)</f>
        <v>73.3</v>
      </c>
      <c r="J70" s="19">
        <f t="shared" ref="J70:L70" si="34">SUM(J63:J69)</f>
        <v>601.79999999999995</v>
      </c>
      <c r="K70" s="25"/>
      <c r="L70" s="19">
        <f t="shared" si="34"/>
        <v>78.3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5">SUM(G71:G79)</f>
        <v>0</v>
      </c>
      <c r="H80" s="19">
        <f t="shared" ref="H80" si="36">SUM(H71:H79)</f>
        <v>0</v>
      </c>
      <c r="I80" s="19">
        <f t="shared" ref="I80" si="37">SUM(I71:I79)</f>
        <v>0</v>
      </c>
      <c r="J80" s="19">
        <f t="shared" ref="J80:L80" si="38">SUM(J71:J79)</f>
        <v>0</v>
      </c>
      <c r="K80" s="25"/>
      <c r="L80" s="19">
        <f t="shared" si="3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9">G70+G80</f>
        <v>20.7</v>
      </c>
      <c r="H81" s="32">
        <f t="shared" ref="H81" si="40">H70+H80</f>
        <v>22.7</v>
      </c>
      <c r="I81" s="32">
        <f t="shared" ref="I81" si="41">I70+I80</f>
        <v>73.3</v>
      </c>
      <c r="J81" s="32">
        <f t="shared" ref="J81:L81" si="42">J70+J80</f>
        <v>601.79999999999995</v>
      </c>
      <c r="K81" s="32"/>
      <c r="L81" s="32">
        <f t="shared" si="42"/>
        <v>78.3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f>[1]Лист1!F63</f>
        <v>200</v>
      </c>
      <c r="G82" s="52">
        <f>[1]Лист1!G63</f>
        <v>5.9</v>
      </c>
      <c r="H82" s="40">
        <f>[1]Лист1!H63</f>
        <v>7</v>
      </c>
      <c r="I82" s="40">
        <f>[1]Лист1!I63</f>
        <v>40.700000000000003</v>
      </c>
      <c r="J82" s="40">
        <f>[1]Лист1!J63</f>
        <v>249.5</v>
      </c>
      <c r="K82" s="41" t="str">
        <f>[1]Лист1!K63</f>
        <v>54-5г-2020</v>
      </c>
      <c r="L82" s="40">
        <f>[1]Лист1!L63</f>
        <v>24.5</v>
      </c>
    </row>
    <row r="83" spans="1:12" ht="15" x14ac:dyDescent="0.25">
      <c r="A83" s="23"/>
      <c r="B83" s="15"/>
      <c r="C83" s="11"/>
      <c r="D83" s="6"/>
      <c r="E83" s="42" t="s">
        <v>85</v>
      </c>
      <c r="F83" s="43">
        <f>[1]Лист1!F64</f>
        <v>80</v>
      </c>
      <c r="G83" s="43">
        <f>[1]Лист1!G64</f>
        <v>11.6</v>
      </c>
      <c r="H83" s="43">
        <f>[1]Лист1!H64</f>
        <v>11.7</v>
      </c>
      <c r="I83" s="43">
        <f>[1]Лист1!I64</f>
        <v>6.5</v>
      </c>
      <c r="J83" s="43">
        <f>[1]Лист1!J64</f>
        <v>177.5</v>
      </c>
      <c r="K83" s="44" t="str">
        <f>[1]Лист1!K64</f>
        <v>54-16м</v>
      </c>
      <c r="L83" s="43">
        <f>[1]Лист1!L64</f>
        <v>46.8</v>
      </c>
    </row>
    <row r="84" spans="1:12" ht="25.5" x14ac:dyDescent="0.25">
      <c r="A84" s="23"/>
      <c r="B84" s="15"/>
      <c r="C84" s="11"/>
      <c r="D84" s="7" t="s">
        <v>22</v>
      </c>
      <c r="E84" s="42" t="s">
        <v>59</v>
      </c>
      <c r="F84" s="43">
        <f>[1]Лист1!F65</f>
        <v>200</v>
      </c>
      <c r="G84" s="51">
        <f>[1]Лист1!G65</f>
        <v>0.2</v>
      </c>
      <c r="H84" s="51">
        <f>[1]Лист1!H65</f>
        <v>0</v>
      </c>
      <c r="I84" s="43">
        <f>[1]Лист1!I65</f>
        <v>6.4</v>
      </c>
      <c r="J84" s="51">
        <f>[1]Лист1!J65</f>
        <v>81</v>
      </c>
      <c r="K84" s="44" t="str">
        <f>[1]Лист1!K65</f>
        <v>54-2гм-2020</v>
      </c>
      <c r="L84" s="43">
        <f>[1]Лист1!L65</f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f>[1]Лист1!F66</f>
        <v>40</v>
      </c>
      <c r="G85" s="43">
        <f>[1]Лист1!G66</f>
        <v>3</v>
      </c>
      <c r="H85" s="43">
        <f>[1]Лист1!H66</f>
        <v>4</v>
      </c>
      <c r="I85" s="51">
        <f>[1]Лист1!I66</f>
        <v>19.7</v>
      </c>
      <c r="J85" s="51">
        <f>[1]Лист1!J66</f>
        <v>93.8</v>
      </c>
      <c r="K85" s="44" t="str">
        <f>[1]Лист1!K66</f>
        <v>пром</v>
      </c>
      <c r="L85" s="43">
        <f>[1]Лист1!L66</f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>
        <f>[1]Лист1!F67</f>
        <v>0</v>
      </c>
      <c r="G86" s="43">
        <f>[1]Лист1!G67</f>
        <v>0</v>
      </c>
      <c r="H86" s="43">
        <f>[1]Лист1!H67</f>
        <v>0</v>
      </c>
      <c r="I86" s="43">
        <f>[1]Лист1!I67</f>
        <v>0</v>
      </c>
      <c r="J86" s="43">
        <f>[1]Лист1!J67</f>
        <v>0</v>
      </c>
      <c r="K86" s="44">
        <f>[1]Лист1!K67</f>
        <v>0</v>
      </c>
      <c r="L86" s="43">
        <f>[1]Лист1!L67</f>
        <v>0</v>
      </c>
    </row>
    <row r="87" spans="1:12" ht="25.5" x14ac:dyDescent="0.25">
      <c r="A87" s="23"/>
      <c r="B87" s="15"/>
      <c r="C87" s="11"/>
      <c r="D87" s="6"/>
      <c r="E87" s="42" t="s">
        <v>60</v>
      </c>
      <c r="F87" s="43">
        <f>[1]Лист1!F68</f>
        <v>60</v>
      </c>
      <c r="G87" s="43">
        <f>[1]Лист1!G68</f>
        <v>0.5</v>
      </c>
      <c r="H87" s="43">
        <f>[1]Лист1!H68</f>
        <v>0.1</v>
      </c>
      <c r="I87" s="43">
        <f>[1]Лист1!I68</f>
        <v>1.5</v>
      </c>
      <c r="J87" s="43">
        <f>[1]Лист1!J68</f>
        <v>8.5</v>
      </c>
      <c r="K87" s="44" t="str">
        <f>[1]Лист1!K68</f>
        <v>54-23-2020</v>
      </c>
      <c r="L87" s="43">
        <f>[1]Лист1!L68</f>
        <v>11.7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3">SUM(G82:G88)</f>
        <v>21.2</v>
      </c>
      <c r="H89" s="19">
        <f t="shared" ref="H89" si="44">SUM(H82:H88)</f>
        <v>22.8</v>
      </c>
      <c r="I89" s="19">
        <f t="shared" ref="I89" si="45">SUM(I82:I88)</f>
        <v>74.8</v>
      </c>
      <c r="J89" s="19">
        <f t="shared" ref="J89:L89" si="46">SUM(J82:J88)</f>
        <v>610.29999999999995</v>
      </c>
      <c r="K89" s="25"/>
      <c r="L89" s="19">
        <f t="shared" si="46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7">SUM(G90:G98)</f>
        <v>0</v>
      </c>
      <c r="H99" s="19">
        <f t="shared" ref="H99" si="48">SUM(H90:H98)</f>
        <v>0</v>
      </c>
      <c r="I99" s="19">
        <f t="shared" ref="I99" si="49">SUM(I90:I98)</f>
        <v>0</v>
      </c>
      <c r="J99" s="19">
        <f t="shared" ref="J99:L99" si="50">SUM(J90:J98)</f>
        <v>0</v>
      </c>
      <c r="K99" s="25"/>
      <c r="L99" s="19">
        <f t="shared" si="50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1">G89+G99</f>
        <v>21.2</v>
      </c>
      <c r="H100" s="32">
        <f t="shared" ref="H100" si="52">H89+H99</f>
        <v>22.8</v>
      </c>
      <c r="I100" s="32">
        <f t="shared" ref="I100" si="53">I89+I99</f>
        <v>74.8</v>
      </c>
      <c r="J100" s="32">
        <f t="shared" ref="J100:L100" si="54">J89+J99</f>
        <v>610.29999999999995</v>
      </c>
      <c r="K100" s="32"/>
      <c r="L100" s="32">
        <f t="shared" si="54"/>
        <v>90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52">
        <v>5.9</v>
      </c>
      <c r="H101" s="40">
        <v>7.1</v>
      </c>
      <c r="I101" s="40">
        <v>12.7</v>
      </c>
      <c r="J101" s="40">
        <v>138</v>
      </c>
      <c r="K101" s="41" t="s">
        <v>76</v>
      </c>
      <c r="L101" s="40">
        <v>10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0.5</v>
      </c>
      <c r="H103" s="43">
        <v>0</v>
      </c>
      <c r="I103" s="43">
        <v>20</v>
      </c>
      <c r="J103" s="43">
        <v>81</v>
      </c>
      <c r="K103" s="44" t="s">
        <v>77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4</v>
      </c>
      <c r="I104" s="43">
        <v>20</v>
      </c>
      <c r="J104" s="43">
        <v>93.8</v>
      </c>
      <c r="K104" s="44" t="s">
        <v>45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64</v>
      </c>
      <c r="E106" s="42" t="s">
        <v>89</v>
      </c>
      <c r="F106" s="43">
        <v>40</v>
      </c>
      <c r="G106" s="43">
        <v>7</v>
      </c>
      <c r="H106" s="43">
        <v>9</v>
      </c>
      <c r="I106" s="43">
        <v>0</v>
      </c>
      <c r="J106" s="43">
        <v>108</v>
      </c>
      <c r="K106" s="44" t="s">
        <v>78</v>
      </c>
      <c r="L106" s="43">
        <v>30</v>
      </c>
    </row>
    <row r="107" spans="1:12" ht="15" x14ac:dyDescent="0.25">
      <c r="A107" s="23"/>
      <c r="B107" s="15"/>
      <c r="C107" s="11"/>
      <c r="D107" s="6" t="s">
        <v>65</v>
      </c>
      <c r="E107" s="42" t="s">
        <v>52</v>
      </c>
      <c r="F107" s="43">
        <v>95</v>
      </c>
      <c r="G107" s="43">
        <v>3.2</v>
      </c>
      <c r="H107" s="43">
        <v>2.4</v>
      </c>
      <c r="I107" s="43">
        <v>5.2</v>
      </c>
      <c r="J107" s="43">
        <v>55.2</v>
      </c>
      <c r="K107" s="44" t="s">
        <v>45</v>
      </c>
      <c r="L107" s="43">
        <v>31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5">SUM(G101:G107)</f>
        <v>19.599999999999998</v>
      </c>
      <c r="H108" s="19">
        <f t="shared" si="55"/>
        <v>22.5</v>
      </c>
      <c r="I108" s="19">
        <f t="shared" si="55"/>
        <v>57.900000000000006</v>
      </c>
      <c r="J108" s="19">
        <f t="shared" si="55"/>
        <v>476</v>
      </c>
      <c r="K108" s="25"/>
      <c r="L108" s="19">
        <f t="shared" ref="L108" si="56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7">SUM(G109:G117)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25"/>
      <c r="L118" s="19">
        <f t="shared" ref="L118" si="58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625</v>
      </c>
      <c r="G119" s="32">
        <f t="shared" ref="G119" si="59">G108+G118</f>
        <v>19.599999999999998</v>
      </c>
      <c r="H119" s="32">
        <f t="shared" ref="H119" si="60">H108+H118</f>
        <v>22.5</v>
      </c>
      <c r="I119" s="32">
        <f t="shared" ref="I119" si="61">I108+I118</f>
        <v>57.900000000000006</v>
      </c>
      <c r="J119" s="32">
        <f t="shared" ref="J119:L119" si="62">J108+J118</f>
        <v>476</v>
      </c>
      <c r="K119" s="32"/>
      <c r="L119" s="32">
        <f t="shared" si="62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f t="shared" ref="F120:L125" si="63">F139</f>
        <v>200</v>
      </c>
      <c r="G120" s="40">
        <f t="shared" si="63"/>
        <v>11</v>
      </c>
      <c r="H120" s="40">
        <f t="shared" si="63"/>
        <v>8.5</v>
      </c>
      <c r="I120" s="40">
        <f t="shared" si="63"/>
        <v>47.9</v>
      </c>
      <c r="J120" s="40">
        <f t="shared" si="63"/>
        <v>311.60000000000002</v>
      </c>
      <c r="K120" s="41" t="str">
        <f t="shared" si="63"/>
        <v>54-4г-2020</v>
      </c>
      <c r="L120" s="53">
        <f t="shared" si="63"/>
        <v>24.43</v>
      </c>
    </row>
    <row r="121" spans="1:12" ht="25.5" x14ac:dyDescent="0.25">
      <c r="A121" s="14"/>
      <c r="B121" s="15"/>
      <c r="C121" s="11"/>
      <c r="D121" s="6"/>
      <c r="E121" s="42" t="s">
        <v>86</v>
      </c>
      <c r="F121" s="43">
        <f t="shared" si="63"/>
        <v>150</v>
      </c>
      <c r="G121" s="43">
        <f t="shared" si="63"/>
        <v>19.8</v>
      </c>
      <c r="H121" s="43">
        <f t="shared" si="63"/>
        <v>18.600000000000001</v>
      </c>
      <c r="I121" s="43">
        <f t="shared" si="63"/>
        <v>20.9</v>
      </c>
      <c r="J121" s="43">
        <f t="shared" si="63"/>
        <v>330.5</v>
      </c>
      <c r="K121" s="44" t="str">
        <f t="shared" si="63"/>
        <v>54-4м-2020</v>
      </c>
      <c r="L121" s="43">
        <f t="shared" si="63"/>
        <v>43.57</v>
      </c>
    </row>
    <row r="122" spans="1:12" ht="25.5" x14ac:dyDescent="0.25">
      <c r="A122" s="14"/>
      <c r="B122" s="15"/>
      <c r="C122" s="11"/>
      <c r="D122" s="7" t="s">
        <v>22</v>
      </c>
      <c r="E122" s="42" t="s">
        <v>87</v>
      </c>
      <c r="F122" s="43">
        <f t="shared" si="63"/>
        <v>200</v>
      </c>
      <c r="G122" s="43">
        <f t="shared" si="63"/>
        <v>0.2</v>
      </c>
      <c r="H122" s="43">
        <f t="shared" si="63"/>
        <v>0</v>
      </c>
      <c r="I122" s="43">
        <f t="shared" si="63"/>
        <v>6.4</v>
      </c>
      <c r="J122" s="43">
        <f t="shared" si="63"/>
        <v>81</v>
      </c>
      <c r="K122" s="44" t="str">
        <f t="shared" si="63"/>
        <v>54-2гн-2020</v>
      </c>
      <c r="L122" s="43">
        <f t="shared" si="63"/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f t="shared" si="63"/>
        <v>40</v>
      </c>
      <c r="G123" s="43">
        <f t="shared" si="63"/>
        <v>3</v>
      </c>
      <c r="H123" s="51">
        <f t="shared" si="63"/>
        <v>0.3</v>
      </c>
      <c r="I123" s="43">
        <f t="shared" si="63"/>
        <v>20</v>
      </c>
      <c r="J123" s="43">
        <f t="shared" si="63"/>
        <v>93.8</v>
      </c>
      <c r="K123" s="44" t="str">
        <f t="shared" si="63"/>
        <v>пром</v>
      </c>
      <c r="L123" s="43">
        <f t="shared" si="63"/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>
        <f t="shared" si="63"/>
        <v>0</v>
      </c>
      <c r="G124" s="43">
        <f t="shared" si="63"/>
        <v>0</v>
      </c>
      <c r="H124" s="43">
        <f t="shared" si="63"/>
        <v>0</v>
      </c>
      <c r="I124" s="43">
        <f t="shared" si="63"/>
        <v>0</v>
      </c>
      <c r="J124" s="43">
        <f t="shared" si="63"/>
        <v>0</v>
      </c>
      <c r="K124" s="44">
        <f t="shared" si="63"/>
        <v>0</v>
      </c>
      <c r="L124" s="43">
        <f t="shared" si="63"/>
        <v>0</v>
      </c>
    </row>
    <row r="125" spans="1:12" ht="15" x14ac:dyDescent="0.25">
      <c r="A125" s="14"/>
      <c r="B125" s="15"/>
      <c r="C125" s="11"/>
      <c r="D125" s="6"/>
      <c r="E125" s="42" t="s">
        <v>69</v>
      </c>
      <c r="F125" s="43">
        <f t="shared" si="63"/>
        <v>60</v>
      </c>
      <c r="G125" s="43">
        <f t="shared" si="63"/>
        <v>0.5</v>
      </c>
      <c r="H125" s="43">
        <f t="shared" si="63"/>
        <v>0.1</v>
      </c>
      <c r="I125" s="43">
        <f t="shared" si="63"/>
        <v>1.5</v>
      </c>
      <c r="J125" s="43">
        <f t="shared" si="63"/>
        <v>8.5</v>
      </c>
      <c r="K125" s="44" t="str">
        <f t="shared" si="63"/>
        <v>54-2з-2020</v>
      </c>
      <c r="L125" s="43">
        <f t="shared" si="63"/>
        <v>15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4">SUM(G120:G126)</f>
        <v>34.5</v>
      </c>
      <c r="H127" s="19">
        <f t="shared" si="64"/>
        <v>27.500000000000004</v>
      </c>
      <c r="I127" s="19">
        <f t="shared" si="64"/>
        <v>96.7</v>
      </c>
      <c r="J127" s="19">
        <f t="shared" si="64"/>
        <v>825.4</v>
      </c>
      <c r="K127" s="25"/>
      <c r="L127" s="54"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650</v>
      </c>
      <c r="G138" s="32">
        <f t="shared" ref="G138" si="67">G127+G137</f>
        <v>34.5</v>
      </c>
      <c r="H138" s="32">
        <f t="shared" ref="H138" si="68">H127+H137</f>
        <v>27.500000000000004</v>
      </c>
      <c r="I138" s="32">
        <f t="shared" ref="I138" si="69">I127+I137</f>
        <v>96.7</v>
      </c>
      <c r="J138" s="32">
        <f t="shared" ref="J138:L138" si="70">J127+J137</f>
        <v>825.4</v>
      </c>
      <c r="K138" s="32"/>
      <c r="L138" s="32">
        <f t="shared" si="70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f>[1]Лист1!F120</f>
        <v>200</v>
      </c>
      <c r="G139" s="52">
        <f>[1]Лист1!G120</f>
        <v>11</v>
      </c>
      <c r="H139" s="40">
        <f>[1]Лист1!H120</f>
        <v>8.5</v>
      </c>
      <c r="I139" s="40">
        <f>[1]Лист1!I120</f>
        <v>47.9</v>
      </c>
      <c r="J139" s="40">
        <f>[1]Лист1!J120</f>
        <v>311.60000000000002</v>
      </c>
      <c r="K139" s="41" t="str">
        <f>[1]Лист1!K120</f>
        <v>54-4г-2020</v>
      </c>
      <c r="L139" s="40">
        <f>[1]Лист1!L120</f>
        <v>24.43</v>
      </c>
    </row>
    <row r="140" spans="1:12" ht="25.5" x14ac:dyDescent="0.25">
      <c r="A140" s="23"/>
      <c r="B140" s="15"/>
      <c r="C140" s="11"/>
      <c r="D140" s="6"/>
      <c r="E140" s="42" t="s">
        <v>67</v>
      </c>
      <c r="F140" s="43">
        <f>[1]Лист1!F121</f>
        <v>150</v>
      </c>
      <c r="G140" s="43">
        <f>[1]Лист1!G121</f>
        <v>19.8</v>
      </c>
      <c r="H140" s="43">
        <f>[1]Лист1!H121</f>
        <v>18.600000000000001</v>
      </c>
      <c r="I140" s="43">
        <f>[1]Лист1!I121</f>
        <v>20.9</v>
      </c>
      <c r="J140" s="43">
        <f>[1]Лист1!J121</f>
        <v>330.5</v>
      </c>
      <c r="K140" s="44" t="str">
        <f>[1]Лист1!K121</f>
        <v>54-4м-2020</v>
      </c>
      <c r="L140" s="43">
        <f>[1]Лист1!L121</f>
        <v>43.57</v>
      </c>
    </row>
    <row r="141" spans="1:12" ht="25.5" x14ac:dyDescent="0.25">
      <c r="A141" s="23"/>
      <c r="B141" s="15"/>
      <c r="C141" s="11"/>
      <c r="D141" s="7" t="s">
        <v>22</v>
      </c>
      <c r="E141" s="42" t="s">
        <v>59</v>
      </c>
      <c r="F141" s="43">
        <f>[1]Лист1!F122</f>
        <v>200</v>
      </c>
      <c r="G141" s="43">
        <f>[1]Лист1!G122</f>
        <v>0.2</v>
      </c>
      <c r="H141" s="43">
        <f>[1]Лист1!H122</f>
        <v>0</v>
      </c>
      <c r="I141" s="43">
        <f>[1]Лист1!I122</f>
        <v>6.4</v>
      </c>
      <c r="J141" s="43">
        <f>[1]Лист1!J122</f>
        <v>81</v>
      </c>
      <c r="K141" s="44" t="str">
        <f>[1]Лист1!K122</f>
        <v>54-2гн-2020</v>
      </c>
      <c r="L141" s="43">
        <f>[1]Лист1!L122</f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f>[1]Лист1!F123</f>
        <v>40</v>
      </c>
      <c r="G142" s="43">
        <f>[1]Лист1!G123</f>
        <v>3</v>
      </c>
      <c r="H142" s="43">
        <f>[1]Лист1!H123</f>
        <v>0.3</v>
      </c>
      <c r="I142" s="43">
        <f>[1]Лист1!I123</f>
        <v>20</v>
      </c>
      <c r="J142" s="43">
        <f>[1]Лист1!J123</f>
        <v>93.8</v>
      </c>
      <c r="K142" s="44" t="str">
        <f>[1]Лист1!K123</f>
        <v>пром</v>
      </c>
      <c r="L142" s="43">
        <f>[1]Лист1!L123</f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>
        <f>[1]Лист1!F124</f>
        <v>0</v>
      </c>
      <c r="G143" s="43">
        <f>[1]Лист1!G124</f>
        <v>0</v>
      </c>
      <c r="H143" s="43">
        <f>[1]Лист1!H124</f>
        <v>0</v>
      </c>
      <c r="I143" s="43">
        <f>[1]Лист1!I124</f>
        <v>0</v>
      </c>
      <c r="J143" s="43">
        <f>[1]Лист1!J124</f>
        <v>0</v>
      </c>
      <c r="K143" s="44">
        <f>[1]Лист1!K124</f>
        <v>0</v>
      </c>
      <c r="L143" s="43">
        <f>[1]Лист1!L124</f>
        <v>0</v>
      </c>
    </row>
    <row r="144" spans="1:12" ht="15" x14ac:dyDescent="0.25">
      <c r="A144" s="23"/>
      <c r="B144" s="15"/>
      <c r="C144" s="11"/>
      <c r="D144" s="6"/>
      <c r="E144" s="42" t="s">
        <v>60</v>
      </c>
      <c r="F144" s="43">
        <f>[1]Лист1!F125</f>
        <v>60</v>
      </c>
      <c r="G144" s="43">
        <f>[1]Лист1!G125</f>
        <v>0.5</v>
      </c>
      <c r="H144" s="43">
        <f>[1]Лист1!H125</f>
        <v>0.1</v>
      </c>
      <c r="I144" s="43">
        <f>[1]Лист1!I125</f>
        <v>1.5</v>
      </c>
      <c r="J144" s="43">
        <f>[1]Лист1!J125</f>
        <v>8.5</v>
      </c>
      <c r="K144" s="44" t="str">
        <f>[1]Лист1!K125</f>
        <v>54-2з-2020</v>
      </c>
      <c r="L144" s="43">
        <f>[1]Лист1!L125</f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1">SUM(G139:G145)</f>
        <v>34.5</v>
      </c>
      <c r="H146" s="19">
        <f t="shared" si="71"/>
        <v>27.500000000000004</v>
      </c>
      <c r="I146" s="19">
        <f t="shared" si="71"/>
        <v>96.7</v>
      </c>
      <c r="J146" s="19">
        <f t="shared" si="71"/>
        <v>825.4</v>
      </c>
      <c r="K146" s="25"/>
      <c r="L146" s="19">
        <f t="shared" ref="L146" si="72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650</v>
      </c>
      <c r="G157" s="32">
        <f t="shared" ref="G157" si="75">G146+G156</f>
        <v>34.5</v>
      </c>
      <c r="H157" s="32">
        <f t="shared" ref="H157" si="76">H146+H156</f>
        <v>27.500000000000004</v>
      </c>
      <c r="I157" s="32">
        <f t="shared" ref="I157" si="77">I146+I156</f>
        <v>96.7</v>
      </c>
      <c r="J157" s="32">
        <f t="shared" ref="J157:L157" si="78">J146+J156</f>
        <v>825.4</v>
      </c>
      <c r="K157" s="32"/>
      <c r="L157" s="32">
        <f t="shared" si="78"/>
        <v>90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18.5</v>
      </c>
      <c r="H158" s="40">
        <v>7.4</v>
      </c>
      <c r="I158" s="40">
        <v>33.1</v>
      </c>
      <c r="J158" s="40">
        <v>273.2</v>
      </c>
      <c r="K158" s="41" t="s">
        <v>70</v>
      </c>
      <c r="L158" s="40">
        <v>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0.3</v>
      </c>
      <c r="I161" s="43">
        <v>20</v>
      </c>
      <c r="J161" s="43">
        <v>93.8</v>
      </c>
      <c r="K161" s="44" t="s">
        <v>45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71</v>
      </c>
      <c r="E163" s="42" t="s">
        <v>49</v>
      </c>
      <c r="F163" s="43">
        <v>200</v>
      </c>
      <c r="G163" s="43">
        <v>0.6</v>
      </c>
      <c r="H163" s="43">
        <v>0</v>
      </c>
      <c r="I163" s="43">
        <v>33</v>
      </c>
      <c r="J163" s="43">
        <v>134.4</v>
      </c>
      <c r="K163" s="44" t="s">
        <v>45</v>
      </c>
      <c r="L163" s="43">
        <v>20</v>
      </c>
    </row>
    <row r="164" spans="1:12" ht="15" x14ac:dyDescent="0.25">
      <c r="A164" s="23"/>
      <c r="B164" s="15"/>
      <c r="C164" s="11"/>
      <c r="D164" s="6" t="s">
        <v>51</v>
      </c>
      <c r="E164" s="42" t="s">
        <v>52</v>
      </c>
      <c r="F164" s="43">
        <v>95</v>
      </c>
      <c r="G164" s="43">
        <v>3.2</v>
      </c>
      <c r="H164" s="43">
        <v>2.4</v>
      </c>
      <c r="I164" s="43">
        <v>5.2</v>
      </c>
      <c r="J164" s="43">
        <v>55.2</v>
      </c>
      <c r="K164" s="44" t="s">
        <v>45</v>
      </c>
      <c r="L164" s="43">
        <v>31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9">SUM(G158:G164)</f>
        <v>25.3</v>
      </c>
      <c r="H165" s="19">
        <f t="shared" si="79"/>
        <v>10.1</v>
      </c>
      <c r="I165" s="19">
        <f t="shared" si="79"/>
        <v>91.3</v>
      </c>
      <c r="J165" s="19">
        <f t="shared" si="79"/>
        <v>556.6</v>
      </c>
      <c r="K165" s="25"/>
      <c r="L165" s="19">
        <f t="shared" ref="L165" si="80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535</v>
      </c>
      <c r="G176" s="32">
        <f t="shared" ref="G176" si="83">G165+G175</f>
        <v>25.3</v>
      </c>
      <c r="H176" s="32">
        <f t="shared" ref="H176" si="84">H165+H175</f>
        <v>10.1</v>
      </c>
      <c r="I176" s="32">
        <f t="shared" ref="I176" si="85">I165+I175</f>
        <v>91.3</v>
      </c>
      <c r="J176" s="32">
        <f t="shared" ref="J176:L176" si="86">J165+J175</f>
        <v>556.6</v>
      </c>
      <c r="K176" s="32"/>
      <c r="L176" s="32">
        <f t="shared" si="86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7.1</v>
      </c>
      <c r="H177" s="40">
        <v>6.6</v>
      </c>
      <c r="I177" s="40">
        <v>43.7</v>
      </c>
      <c r="J177" s="40">
        <v>262.39999999999998</v>
      </c>
      <c r="K177" s="41" t="s">
        <v>72</v>
      </c>
      <c r="L177" s="40">
        <v>6.97</v>
      </c>
    </row>
    <row r="178" spans="1:12" ht="25.5" x14ac:dyDescent="0.25">
      <c r="A178" s="23"/>
      <c r="B178" s="15"/>
      <c r="C178" s="11"/>
      <c r="D178" s="6"/>
      <c r="E178" s="42" t="s">
        <v>73</v>
      </c>
      <c r="F178" s="43">
        <v>80</v>
      </c>
      <c r="G178" s="43">
        <v>25.7</v>
      </c>
      <c r="H178" s="43">
        <v>1.9</v>
      </c>
      <c r="I178" s="43">
        <v>0.9</v>
      </c>
      <c r="J178" s="43">
        <v>123.8</v>
      </c>
      <c r="K178" s="44" t="s">
        <v>74</v>
      </c>
      <c r="L178" s="43">
        <v>30.1</v>
      </c>
    </row>
    <row r="179" spans="1:12" ht="25.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0.2</v>
      </c>
      <c r="H179" s="43">
        <v>0</v>
      </c>
      <c r="I179" s="43">
        <v>12.9</v>
      </c>
      <c r="J179" s="43">
        <v>52.9</v>
      </c>
      <c r="K179" s="44" t="s">
        <v>62</v>
      </c>
      <c r="L179" s="43">
        <v>20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0.3</v>
      </c>
      <c r="I180" s="43">
        <v>20</v>
      </c>
      <c r="J180" s="43">
        <v>93.8</v>
      </c>
      <c r="K180" s="44" t="s">
        <v>45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75</v>
      </c>
      <c r="F181" s="43">
        <v>75</v>
      </c>
      <c r="G181" s="43">
        <v>0.3</v>
      </c>
      <c r="H181" s="43">
        <v>0.3</v>
      </c>
      <c r="I181" s="43">
        <v>7.4</v>
      </c>
      <c r="J181" s="43">
        <v>33.299999999999997</v>
      </c>
      <c r="K181" s="44" t="s">
        <v>45</v>
      </c>
      <c r="L181" s="43">
        <v>29.93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7">SUM(G177:G183)</f>
        <v>36.299999999999997</v>
      </c>
      <c r="H184" s="19">
        <f t="shared" si="87"/>
        <v>9.1000000000000014</v>
      </c>
      <c r="I184" s="19">
        <f t="shared" si="87"/>
        <v>84.9</v>
      </c>
      <c r="J184" s="19">
        <f t="shared" si="87"/>
        <v>566.19999999999993</v>
      </c>
      <c r="K184" s="25"/>
      <c r="L184" s="19">
        <f t="shared" ref="L184" si="88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595</v>
      </c>
      <c r="G195" s="32">
        <f t="shared" ref="G195" si="91">G184+G194</f>
        <v>36.299999999999997</v>
      </c>
      <c r="H195" s="32">
        <f t="shared" ref="H195" si="92">H184+H194</f>
        <v>9.1000000000000014</v>
      </c>
      <c r="I195" s="32">
        <f t="shared" ref="I195" si="93">I184+I194</f>
        <v>84.9</v>
      </c>
      <c r="J195" s="32">
        <f t="shared" ref="J195:L195" si="94">J184+J194</f>
        <v>566.19999999999993</v>
      </c>
      <c r="K195" s="32"/>
      <c r="L195" s="32">
        <f t="shared" si="94"/>
        <v>90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591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26.040000000000003</v>
      </c>
      <c r="H196" s="34">
        <f t="shared" si="95"/>
        <v>20.609999999999996</v>
      </c>
      <c r="I196" s="34">
        <f t="shared" si="95"/>
        <v>82.47</v>
      </c>
      <c r="J196" s="34">
        <f t="shared" si="95"/>
        <v>610.54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88.83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2024-02-06T10:16:08Z</cp:lastPrinted>
  <dcterms:created xsi:type="dcterms:W3CDTF">2022-05-16T14:23:56Z</dcterms:created>
  <dcterms:modified xsi:type="dcterms:W3CDTF">2024-02-06T10:29:44Z</dcterms:modified>
</cp:coreProperties>
</file>